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720" windowHeight="6240" activeTab="0"/>
  </bookViews>
  <sheets>
    <sheet name="A" sheetId="1" r:id="rId1"/>
  </sheets>
  <definedNames>
    <definedName name="_xlnm.Print_Area" localSheetId="0">'A'!$A$1:$H$55</definedName>
    <definedName name="Print_Area_MI" localSheetId="0">'A'!$A$1:$H$55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<sst xmlns="http://schemas.openxmlformats.org/spreadsheetml/2006/main" count="40" uniqueCount="37">
  <si>
    <t>THE BLACK-SCHOLES OPTION PRICING FORMULA</t>
  </si>
  <si>
    <t xml:space="preserve">INPUT PANEL:  ENTER OPTION DATA </t>
  </si>
  <si>
    <t>T</t>
  </si>
  <si>
    <t xml:space="preserve"> </t>
  </si>
  <si>
    <t>Time to Maturity (days)</t>
  </si>
  <si>
    <t>Sigma</t>
  </si>
  <si>
    <t>Stock Price Volatility (enter in percentage form)</t>
  </si>
  <si>
    <t>Exercise Price</t>
  </si>
  <si>
    <t>r</t>
  </si>
  <si>
    <t>Interest Rate (enter in percentage form)</t>
  </si>
  <si>
    <t>S</t>
  </si>
  <si>
    <t xml:space="preserve">Stock Price </t>
  </si>
  <si>
    <t>OUTPUT PANEL:</t>
  </si>
  <si>
    <t>C</t>
  </si>
  <si>
    <t>Black-Scholes Call Price</t>
  </si>
  <si>
    <t>Delta</t>
  </si>
  <si>
    <t>Delta (Hedge Ratio)</t>
  </si>
  <si>
    <t>E</t>
  </si>
  <si>
    <t>P</t>
  </si>
  <si>
    <t>Black-Scholes Put Price</t>
  </si>
  <si>
    <t>---------------------------------------------------------------------</t>
  </si>
  <si>
    <t>Intermediate Calculations</t>
  </si>
  <si>
    <t>Tau</t>
  </si>
  <si>
    <t>SQRT(Tau)</t>
  </si>
  <si>
    <t>r*Tau</t>
  </si>
  <si>
    <t>Exp(-rTau)</t>
  </si>
  <si>
    <t>Sigma*SQRT(Tau)</t>
  </si>
  <si>
    <t>ln(S/PV(K))</t>
  </si>
  <si>
    <t>d1</t>
  </si>
  <si>
    <t>d2</t>
  </si>
  <si>
    <t>N(d1)</t>
  </si>
  <si>
    <t>N(d2)</t>
  </si>
  <si>
    <t xml:space="preserve"> Intermediate Calculations</t>
  </si>
  <si>
    <t>Copyright:  Ananth Madhavan, 1995</t>
  </si>
  <si>
    <t>X</t>
  </si>
  <si>
    <t xml:space="preserve">Elasticity* </t>
  </si>
  <si>
    <t>*Percent change in call from a one percent change in the stock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</si>
</sst>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_)"/>
    <numFmt numFmtId="167" formatCode="General_)"/>
    <numFmt numFmtId="168" formatCode="0.000000_)"/>
  </numFmts>
  <fonts count="8">
    <font>
      <sz val="12"/>
      <name val="Helv"/>
      <family val="0"/>
    </font>
    <font>
      <b/>
      <sz val="12"/>
      <name val="Helvetica"/>
      <family val="0"/>
    </font>
    <font>
      <i/>
      <sz val="12"/>
      <name val="Helvetica"/>
      <family val="0"/>
    </font>
    <font>
      <b/>
      <i/>
      <sz val="12"/>
      <name val="Helvetica"/>
      <family val="0"/>
    </font>
    <font>
      <sz val="12"/>
      <name val="Helvetica"/>
      <family val="0"/>
    </font>
    <font>
      <b/>
      <sz val="12"/>
      <name val="Helv"/>
      <family val="0"/>
    </font>
    <font>
      <sz val="12"/>
      <color indexed="8"/>
      <name val="Helv"/>
      <family val="0"/>
    </font>
    <font>
      <b/>
      <sz val="12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67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Alignment="1">
      <alignment horizontal="center"/>
    </xf>
    <xf numFmtId="167" fontId="0" fillId="0" borderId="0" xfId="0" applyAlignment="1">
      <alignment horizontal="left"/>
    </xf>
    <xf numFmtId="167" fontId="5" fillId="0" borderId="0" xfId="0" applyFont="1" applyAlignment="1">
      <alignment horizontal="left"/>
    </xf>
    <xf numFmtId="167" fontId="0" fillId="0" borderId="0" xfId="0" applyFill="1" applyAlignment="1">
      <alignment/>
    </xf>
    <xf numFmtId="167" fontId="6" fillId="0" borderId="0" xfId="0" applyFont="1" applyAlignment="1">
      <alignment/>
    </xf>
    <xf numFmtId="167" fontId="6" fillId="2" borderId="0" xfId="0" applyFont="1" applyFill="1" applyAlignment="1">
      <alignment horizontal="center"/>
    </xf>
    <xf numFmtId="167" fontId="6" fillId="2" borderId="0" xfId="0" applyFont="1" applyFill="1" applyAlignment="1">
      <alignment/>
    </xf>
    <xf numFmtId="167" fontId="6" fillId="2" borderId="0" xfId="0" applyFont="1" applyFill="1" applyAlignment="1">
      <alignment horizontal="left"/>
    </xf>
    <xf numFmtId="10" fontId="6" fillId="2" borderId="0" xfId="0" applyNumberFormat="1" applyFont="1" applyFill="1" applyAlignment="1" applyProtection="1">
      <alignment/>
      <protection/>
    </xf>
    <xf numFmtId="164" fontId="6" fillId="2" borderId="0" xfId="0" applyNumberFormat="1" applyFont="1" applyFill="1" applyAlignment="1" applyProtection="1">
      <alignment/>
      <protection/>
    </xf>
    <xf numFmtId="167" fontId="7" fillId="2" borderId="0" xfId="0" applyFont="1" applyFill="1" applyAlignment="1">
      <alignment horizontal="left"/>
    </xf>
    <xf numFmtId="167" fontId="5" fillId="3" borderId="0" xfId="0" applyFont="1" applyFill="1" applyAlignment="1">
      <alignment horizontal="left"/>
    </xf>
    <xf numFmtId="167" fontId="0" fillId="3" borderId="0" xfId="0" applyFill="1" applyAlignment="1">
      <alignment/>
    </xf>
    <xf numFmtId="167" fontId="0" fillId="3" borderId="0" xfId="0" applyFill="1" applyAlignment="1">
      <alignment horizontal="center"/>
    </xf>
    <xf numFmtId="164" fontId="0" fillId="3" borderId="0" xfId="0" applyNumberFormat="1" applyFill="1" applyAlignment="1" applyProtection="1">
      <alignment/>
      <protection/>
    </xf>
    <xf numFmtId="167" fontId="0" fillId="3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5"/>
  <sheetViews>
    <sheetView showGridLines="0" tabSelected="1" workbookViewId="0" topLeftCell="A1">
      <selection activeCell="C7" sqref="C7"/>
    </sheetView>
  </sheetViews>
  <sheetFormatPr defaultColWidth="9.77734375" defaultRowHeight="15.75"/>
  <sheetData>
    <row r="1" ht="15">
      <c r="A1" s="6" t="s">
        <v>0</v>
      </c>
    </row>
    <row r="2" ht="15">
      <c r="E2" s="8"/>
    </row>
    <row r="3" spans="1:8" ht="15">
      <c r="A3" s="14" t="s">
        <v>1</v>
      </c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">
      <c r="A5" s="9" t="s">
        <v>2</v>
      </c>
      <c r="B5" s="10"/>
      <c r="C5" s="10">
        <v>72</v>
      </c>
      <c r="D5" s="9" t="s">
        <v>3</v>
      </c>
      <c r="E5" s="11" t="s">
        <v>4</v>
      </c>
      <c r="F5" s="10"/>
      <c r="G5" s="10"/>
      <c r="H5" s="10"/>
    </row>
    <row r="6" spans="1:8" ht="15">
      <c r="A6" s="9" t="s">
        <v>5</v>
      </c>
      <c r="B6" s="10"/>
      <c r="C6" s="12">
        <v>0.45</v>
      </c>
      <c r="D6" s="10"/>
      <c r="E6" s="11" t="s">
        <v>6</v>
      </c>
      <c r="F6" s="10"/>
      <c r="G6" s="10"/>
      <c r="H6" s="10"/>
    </row>
    <row r="7" spans="1:8" ht="15">
      <c r="A7" s="9" t="s">
        <v>34</v>
      </c>
      <c r="B7" s="10"/>
      <c r="C7" s="13">
        <v>60</v>
      </c>
      <c r="D7" s="10"/>
      <c r="E7" s="11" t="s">
        <v>7</v>
      </c>
      <c r="F7" s="10"/>
      <c r="G7" s="10"/>
      <c r="H7" s="10"/>
    </row>
    <row r="8" spans="1:8" ht="15">
      <c r="A8" s="9" t="s">
        <v>8</v>
      </c>
      <c r="B8" s="10"/>
      <c r="C8" s="12">
        <v>0.0509</v>
      </c>
      <c r="D8" s="10"/>
      <c r="E8" s="11" t="s">
        <v>9</v>
      </c>
      <c r="F8" s="10"/>
      <c r="G8" s="10"/>
      <c r="H8" s="10"/>
    </row>
    <row r="9" spans="1:8" ht="15">
      <c r="A9" s="9" t="s">
        <v>10</v>
      </c>
      <c r="B9" s="10"/>
      <c r="C9" s="13">
        <v>62.56</v>
      </c>
      <c r="D9" s="10"/>
      <c r="E9" s="11" t="s">
        <v>11</v>
      </c>
      <c r="F9" s="10"/>
      <c r="G9" s="10"/>
      <c r="H9" s="10"/>
    </row>
    <row r="10" ht="15">
      <c r="D10" s="7"/>
    </row>
    <row r="11" spans="1:3" ht="15">
      <c r="A11" s="5"/>
      <c r="B11" s="5"/>
      <c r="C11" s="5"/>
    </row>
    <row r="13" spans="1:8" ht="15">
      <c r="A13" s="15" t="s">
        <v>12</v>
      </c>
      <c r="B13" s="16"/>
      <c r="C13" s="16"/>
      <c r="D13" s="16"/>
      <c r="E13" s="16"/>
      <c r="F13" s="16"/>
      <c r="G13" s="16"/>
      <c r="H13" s="16"/>
    </row>
    <row r="14" spans="1:8" ht="15">
      <c r="A14" s="16"/>
      <c r="B14" s="16"/>
      <c r="C14" s="16"/>
      <c r="D14" s="16"/>
      <c r="E14" s="16"/>
      <c r="F14" s="16"/>
      <c r="G14" s="16"/>
      <c r="H14" s="16"/>
    </row>
    <row r="15" spans="1:8" ht="15">
      <c r="A15" s="17" t="s">
        <v>13</v>
      </c>
      <c r="B15" s="16"/>
      <c r="C15" s="18">
        <f>$C$9*$C$33-$C$7*$C$27*C34</f>
        <v>6.595492991023157</v>
      </c>
      <c r="D15" s="19" t="s">
        <v>3</v>
      </c>
      <c r="E15" s="19" t="s">
        <v>14</v>
      </c>
      <c r="F15" s="16"/>
      <c r="G15" s="16"/>
      <c r="H15" s="16"/>
    </row>
    <row r="16" spans="1:8" ht="15">
      <c r="A16" s="17" t="s">
        <v>15</v>
      </c>
      <c r="B16" s="16"/>
      <c r="C16" s="18">
        <f>$C$33</f>
        <v>0.6402845141297777</v>
      </c>
      <c r="D16" s="19"/>
      <c r="E16" s="19" t="s">
        <v>16</v>
      </c>
      <c r="F16" s="16"/>
      <c r="G16" s="16"/>
      <c r="H16" s="16"/>
    </row>
    <row r="17" spans="1:8" ht="15">
      <c r="A17" s="17" t="s">
        <v>17</v>
      </c>
      <c r="B17" s="16"/>
      <c r="C17" s="18">
        <f>$C$16*$C$9/$C$15</f>
        <v>6.073268405936854</v>
      </c>
      <c r="D17" s="19"/>
      <c r="E17" s="19" t="s">
        <v>35</v>
      </c>
      <c r="F17" s="16"/>
      <c r="G17" s="16"/>
      <c r="H17" s="16"/>
    </row>
    <row r="18" spans="1:8" ht="15">
      <c r="A18" s="17" t="s">
        <v>18</v>
      </c>
      <c r="B18" s="16"/>
      <c r="C18" s="18">
        <f>$C$15-$C$9+$C$27*$C$7</f>
        <v>3.436074395621297</v>
      </c>
      <c r="D18" s="19"/>
      <c r="E18" s="19" t="s">
        <v>19</v>
      </c>
      <c r="F18" s="16"/>
      <c r="G18" s="16"/>
      <c r="H18" s="16"/>
    </row>
    <row r="19" spans="1:8" ht="15">
      <c r="A19" s="16"/>
      <c r="B19" s="16"/>
      <c r="C19" s="16"/>
      <c r="D19" s="16"/>
      <c r="E19" s="16"/>
      <c r="F19" s="16"/>
      <c r="G19" s="16"/>
      <c r="H19" s="16"/>
    </row>
    <row r="20" ht="15">
      <c r="A20" s="5" t="s">
        <v>20</v>
      </c>
    </row>
    <row r="21" ht="15">
      <c r="A21" t="s">
        <v>36</v>
      </c>
    </row>
    <row r="22" ht="15">
      <c r="A22" s="6" t="s">
        <v>21</v>
      </c>
    </row>
    <row r="24" spans="1:3" ht="15">
      <c r="A24" s="4" t="s">
        <v>22</v>
      </c>
      <c r="C24" s="1">
        <f>C5/365</f>
        <v>0.19726027397260273</v>
      </c>
    </row>
    <row r="25" spans="1:3" ht="15">
      <c r="A25" s="4" t="s">
        <v>23</v>
      </c>
      <c r="C25" s="2">
        <f>SQRT($C$24)</f>
        <v>0.4441399261185632</v>
      </c>
    </row>
    <row r="26" spans="1:3" ht="15">
      <c r="A26" s="4" t="s">
        <v>24</v>
      </c>
      <c r="C26" s="2">
        <f>$C$8*$C$24</f>
        <v>0.010040547945205478</v>
      </c>
    </row>
    <row r="27" spans="1:3" ht="15">
      <c r="A27" s="4" t="s">
        <v>25</v>
      </c>
      <c r="C27" s="2">
        <f>EXP(-$C$26)</f>
        <v>0.9900096900766358</v>
      </c>
    </row>
    <row r="28" spans="1:3" ht="15">
      <c r="A28" s="4" t="s">
        <v>26</v>
      </c>
      <c r="C28" s="2">
        <f>$C$6*$C$25</f>
        <v>0.19986296675335344</v>
      </c>
    </row>
    <row r="29" spans="1:3" ht="15">
      <c r="A29" s="4" t="s">
        <v>27</v>
      </c>
      <c r="C29" s="2">
        <f>LN($C$9/($C$7*$C$27))</f>
        <v>0.05182208196016053</v>
      </c>
    </row>
    <row r="30" ht="15">
      <c r="C30" s="2"/>
    </row>
    <row r="31" spans="1:3" ht="15">
      <c r="A31" s="4" t="s">
        <v>28</v>
      </c>
      <c r="C31" s="2">
        <f>$C$29/$C$28+0.5*$C$28</f>
        <v>0.35921954860445376</v>
      </c>
    </row>
    <row r="32" spans="1:3" ht="15">
      <c r="A32" s="4" t="s">
        <v>29</v>
      </c>
      <c r="C32" s="2">
        <f>$C$31-$C$28</f>
        <v>0.15935658185110033</v>
      </c>
    </row>
    <row r="33" spans="1:3" ht="15">
      <c r="A33" s="4" t="s">
        <v>30</v>
      </c>
      <c r="C33">
        <f>NORMSDIST(C31)</f>
        <v>0.6402845141297777</v>
      </c>
    </row>
    <row r="34" spans="1:3" ht="15">
      <c r="A34" s="4" t="s">
        <v>31</v>
      </c>
      <c r="C34">
        <f>NORMSDIST(C32)</f>
        <v>0.563306038791492</v>
      </c>
    </row>
    <row r="35" ht="15">
      <c r="A35" s="5" t="s">
        <v>20</v>
      </c>
    </row>
    <row r="36" ht="15">
      <c r="A36" s="5"/>
    </row>
    <row r="38" ht="15">
      <c r="A38" s="5"/>
    </row>
    <row r="39" ht="15">
      <c r="A39" s="4"/>
    </row>
    <row r="41" ht="15">
      <c r="A41" s="5"/>
    </row>
    <row r="43" spans="1:3" ht="15">
      <c r="A43" s="4"/>
      <c r="B43" s="3"/>
      <c r="C43" s="4"/>
    </row>
    <row r="44" spans="1:2" ht="15">
      <c r="A44" s="4"/>
      <c r="B44" s="3"/>
    </row>
    <row r="45" spans="1:2" ht="15">
      <c r="A45" s="4"/>
      <c r="B45" s="3"/>
    </row>
    <row r="46" spans="1:2" ht="15">
      <c r="A46" s="4"/>
      <c r="B46" s="3"/>
    </row>
    <row r="48" spans="1:6" ht="15">
      <c r="A48" s="4"/>
      <c r="B48" s="2"/>
      <c r="C48" s="4"/>
      <c r="E48" s="3"/>
      <c r="F48" s="4" t="s">
        <v>32</v>
      </c>
    </row>
    <row r="49" spans="1:5" ht="15">
      <c r="A49" s="4"/>
      <c r="B49" s="2"/>
      <c r="E49" s="3"/>
    </row>
    <row r="50" spans="1:5" ht="15">
      <c r="A50" s="4"/>
      <c r="B50" s="2"/>
      <c r="E50" s="3"/>
    </row>
    <row r="51" spans="1:5" ht="15">
      <c r="A51" s="4"/>
      <c r="B51" s="2"/>
      <c r="E51" s="3"/>
    </row>
    <row r="53" ht="15">
      <c r="A53" s="5"/>
    </row>
    <row r="54" ht="15">
      <c r="A54" s="5" t="s">
        <v>20</v>
      </c>
    </row>
    <row r="55" ht="15">
      <c r="A55" s="5" t="s">
        <v>33</v>
      </c>
    </row>
  </sheetData>
  <printOptions/>
  <pageMargins left="0.5" right="0.5" top="0.5" bottom="0.5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Black-Scholes Option Pricing Formula</dc:title>
  <dc:subject/>
  <dc:creator>Ananth Madhavan</dc:creator>
  <cp:keywords/>
  <dc:description/>
  <cp:lastModifiedBy>Dietrich</cp:lastModifiedBy>
  <dcterms:created xsi:type="dcterms:W3CDTF">1998-01-07T00:43:29Z</dcterms:created>
  <dcterms:modified xsi:type="dcterms:W3CDTF">2001-02-09T01:18:19Z</dcterms:modified>
  <cp:category/>
  <cp:version/>
  <cp:contentType/>
  <cp:contentStatus/>
</cp:coreProperties>
</file>